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VT\VT 2024\VT 167\1 výzva\"/>
    </mc:Choice>
  </mc:AlternateContent>
  <xr:revisionPtr revIDLastSave="0" documentId="13_ncr:1_{11C46D81-DF34-43EB-B17D-6C555B78550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1" i="1" l="1"/>
  <c r="S12" i="1"/>
  <c r="T8" i="1" l="1"/>
  <c r="S9" i="1"/>
  <c r="S10" i="1" l="1"/>
  <c r="T10" i="1"/>
  <c r="S11" i="1"/>
  <c r="P10" i="1"/>
  <c r="P11" i="1"/>
  <c r="S7" i="1" l="1"/>
  <c r="T7" i="1"/>
  <c r="S8" i="1"/>
  <c r="P7" i="1"/>
  <c r="P8" i="1"/>
  <c r="Q15" i="1" l="1"/>
  <c r="R15" i="1"/>
</calcChain>
</file>

<file path=xl/sharedStrings.xml><?xml version="1.0" encoding="utf-8"?>
<sst xmlns="http://schemas.openxmlformats.org/spreadsheetml/2006/main" count="71" uniqueCount="58">
  <si>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</si>
  <si>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</si>
  <si>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</si>
  <si>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</si>
  <si>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</si>
  <si>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</si>
  <si>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</si>
  <si>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</si>
  <si>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</si>
  <si>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</si>
  <si>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</si>
  <si>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</si>
  <si>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30214000-2 - Pracovní stanice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</si>
  <si>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</si>
  <si>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</si>
  <si>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</si>
  <si>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</si>
  <si>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</si>
  <si>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</si>
  <si>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</si>
  <si>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</si>
  <si>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</si>
  <si>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</si>
  <si>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</si>
  <si>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</si>
  <si>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</si>
  <si>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</si>
  <si>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</si>
  <si>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</si>
  <si>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</si>
  <si>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</si>
  <si>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</si>
  <si>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</si>
  <si>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NE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</si>
  <si>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</si>
  <si>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</si>
  <si>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</si>
  <si>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do 20.12.2024</t>
  </si>
  <si>
    <t>Adéla Půčková,
 Tel.: 37763 2541</t>
  </si>
  <si>
    <t>Technická 8, 
301 00 Plzeň,
Fakulta aplikovaných věd - Nové technologie pro informační společnost (NTIS),
místnost UN 607</t>
  </si>
  <si>
    <t>Škarda</t>
  </si>
  <si>
    <t>Název projektu: Pokročilá AI robotika pro výrobu a inspekci složitých komponent a její demonstrační aplikace (ICIAD)
Číslo projektu: TM04000031</t>
  </si>
  <si>
    <t>Externí SSD</t>
  </si>
  <si>
    <t>PC Workstation</t>
  </si>
  <si>
    <t xml:space="preserve">Příloha č. 2 Kupní smlouvy - technická specifikace
Výpočetní technika (III.) 167 - 2024 </t>
  </si>
  <si>
    <t>Jiří Faist (TZ252599)
Martin Langmajer (TZ219239)
David Tolar (TZ248844)
Jan Reitinger (TZ251895)
Lukáš Bláha (TZ 251902)</t>
  </si>
  <si>
    <t>Severa, Švejda</t>
  </si>
  <si>
    <t xml:space="preserve"> Záruka alespoň 36 měsíců na místě s reakcí následující den (On site NBD).</t>
  </si>
  <si>
    <t>Operační systém Windows 11 Pro, předinstalovaný (nesmí to být licence typu K12 (EDU)). Kompatibilní se SW Intel Parallel Studio. 
OS Windows požadujeme z důvodu kompatibility s interními aplikacemi ZČU (Stag, Magion,...).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</t>
  </si>
  <si>
    <t>Tablet 10,9"</t>
  </si>
  <si>
    <t>All in One PC</t>
  </si>
  <si>
    <t xml:space="preserve">Název projektu: ARIHE
Číslo projektu: TM03000049 </t>
  </si>
  <si>
    <t>Slavíček</t>
  </si>
  <si>
    <t>Operační systém Windows 64-bit, předinstalovaný (Windows 10 nebo vyšší, nesmí to být licence typu K12 (EDU)).
OS Windows požadujeme z důvodu kompatibility s interními aplikacemi ZČU (Stag, Magion,...).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</t>
  </si>
  <si>
    <t>Velikost dipleje min. 27", rozlišení alespoň 1920 x 1080.
Dotykový, velmi tenké rámečky (bezrámečkový).
CPU: výkon alespoň 16 000 bodů v Passmark CPU.
SSD min. 1TB, min. 16 GB RAM.
Wifi, RJ45.</t>
  </si>
  <si>
    <t>Velikost paměti nejméně 2TB. 
Minimální rychlost čtení 2000 MB/s. 
Minimální rychlost zápisu 1900 MB/s. 
USB verze 3.2.</t>
  </si>
  <si>
    <r>
      <t>Tablet 10,9", TFT displ</t>
    </r>
    <r>
      <rPr>
        <sz val="11"/>
        <rFont val="Calibri"/>
        <family val="2"/>
        <charset val="238"/>
        <scheme val="minor"/>
      </rPr>
      <t>ej s rozlišením min. 2560 x 1440, 
min. 8jádrový procesor s alespoň 2.4GHz</t>
    </r>
    <r>
      <rPr>
        <sz val="11"/>
        <color theme="1"/>
        <rFont val="Calibri"/>
        <family val="2"/>
        <charset val="238"/>
        <scheme val="minor"/>
      </rPr>
      <t>, 
min.  8GB RAM, 
interní paměť min. 256 GB + slot na paměťovou kartu, 
alespoň 12MPx zadní fotoaparát + přední fotoaparát, 
konektivita: 5G, esim, nano sim, Bluetooth, Wi-Fi , GPS, 
včetně pera odolného proti vodě a prachu, originální ochranné pouzdro,  
baterie s kapacitou alespoň 7500 mAh.</t>
    </r>
  </si>
  <si>
    <t>Výkon procesoru v Passmark CPU více než 40 000 bodů, single-thread více než 4 100 bodů, minimálně 16 fyzických jader, cache alespoň 30 MB.
Operační paměť min. 32 GB DDR5, minimálně 2x volný slot. 
NVMe SSD disk o kapacitě alespoň 1000 MB, minimálně 1x volný slot NVMe, 1x volný slot pro 3,5'' disk a 1x volný slot pro 2,5'' disk. 
Gb Ethernet, alespoň 5x USB 3.0 nebo vyšší, 2x DisplayPort. 
Možnost otevření skříně počítače bez ztráty záruky.
Záruka alespoň 36 měsíců na místě s reakcí následující den (On site NBD).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</si>
</sst>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1" fillId="0" borderId="0"/>
    <xf numFmtId="0" fontId="12" fillId="0" borderId="0"/>
  </cellStyleXfs>
  <cellXfs count="171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8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left" vertical="center" wrapText="1" indent="1"/>
    </xf>
    <xf numFmtId="0" fontId="27" fillId="4" borderId="17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16" fillId="6" borderId="20" xfId="0" applyFont="1" applyFill="1" applyBorder="1" applyAlignment="1" applyProtection="1">
      <alignment horizontal="center" vertical="center" wrapText="1"/>
    </xf>
    <xf numFmtId="0" fontId="5" fillId="6" borderId="20" xfId="0" applyFont="1" applyFill="1" applyBorder="1" applyAlignment="1" applyProtection="1">
      <alignment horizontal="center" vertical="center" wrapText="1"/>
    </xf>
    <xf numFmtId="0" fontId="13" fillId="3" borderId="20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0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0" fontId="6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16" fillId="6" borderId="21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10" fillId="3" borderId="21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left" vertical="center" wrapText="1" indent="1"/>
    </xf>
    <xf numFmtId="0" fontId="27" fillId="4" borderId="12" xfId="0" applyFont="1" applyFill="1" applyBorder="1" applyAlignment="1" applyProtection="1">
      <alignment horizontal="center" vertical="center" wrapText="1"/>
    </xf>
    <xf numFmtId="0" fontId="16" fillId="6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10" fillId="3" borderId="19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left" vertical="center" wrapText="1" indent="1"/>
    </xf>
    <xf numFmtId="0" fontId="27" fillId="4" borderId="14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16" fillId="6" borderId="15" xfId="0" applyFont="1" applyFill="1" applyBorder="1" applyAlignment="1" applyProtection="1">
      <alignment horizontal="center" vertical="center" wrapText="1"/>
    </xf>
    <xf numFmtId="0" fontId="6" fillId="6" borderId="15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10" fillId="3" borderId="14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left" vertical="center" wrapText="1" indent="1"/>
    </xf>
    <xf numFmtId="0" fontId="27" fillId="4" borderId="27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8" fillId="3" borderId="26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left" vertical="center" wrapText="1" indent="1"/>
    </xf>
    <xf numFmtId="0" fontId="27" fillId="4" borderId="26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9" fillId="3" borderId="26" xfId="0" applyFont="1" applyFill="1" applyBorder="1" applyAlignment="1" applyProtection="1">
      <alignment horizontal="center" vertical="center" wrapText="1"/>
    </xf>
    <xf numFmtId="0" fontId="16" fillId="6" borderId="26" xfId="0" applyFont="1" applyFill="1" applyBorder="1" applyAlignment="1" applyProtection="1">
      <alignment horizontal="center" vertical="center" wrapText="1"/>
    </xf>
    <xf numFmtId="0" fontId="5" fillId="6" borderId="26" xfId="0" applyFont="1" applyFill="1" applyBorder="1" applyAlignment="1" applyProtection="1">
      <alignment horizontal="center" vertical="center" wrapText="1"/>
    </xf>
    <xf numFmtId="0" fontId="13" fillId="3" borderId="26" xfId="0" applyFont="1" applyFill="1" applyBorder="1" applyAlignment="1" applyProtection="1">
      <alignment horizontal="center" vertical="center" wrapText="1"/>
    </xf>
    <xf numFmtId="164" fontId="0" fillId="0" borderId="26" xfId="0" applyNumberFormat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10" fillId="3" borderId="26" xfId="0" applyFont="1" applyFill="1" applyBorder="1" applyAlignment="1" applyProtection="1">
      <alignment horizontal="center" vertical="center" wrapText="1"/>
    </xf>
    <xf numFmtId="0" fontId="11" fillId="3" borderId="26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horizontal="left" vertical="center" wrapText="1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0" fontId="17" fillId="4" borderId="23" xfId="0" applyFont="1" applyFill="1" applyBorder="1" applyAlignment="1" applyProtection="1">
      <alignment horizontal="left" vertical="center" wrapText="1" indent="1"/>
      <protection locked="0"/>
    </xf>
    <xf numFmtId="0" fontId="17" fillId="4" borderId="12" xfId="0" applyFont="1" applyFill="1" applyBorder="1" applyAlignment="1" applyProtection="1">
      <alignment horizontal="left" vertical="center" wrapText="1" indent="1"/>
      <protection locked="0"/>
    </xf>
    <xf numFmtId="0" fontId="17" fillId="4" borderId="14" xfId="0" applyFont="1" applyFill="1" applyBorder="1" applyAlignment="1" applyProtection="1">
      <alignment horizontal="left" vertical="center" wrapText="1" indent="1"/>
      <protection locked="0"/>
    </xf>
    <xf numFmtId="0" fontId="17" fillId="4" borderId="27" xfId="0" applyFont="1" applyFill="1" applyBorder="1" applyAlignment="1" applyProtection="1">
      <alignment horizontal="left" vertical="center" wrapText="1" indent="1"/>
      <protection locked="0"/>
    </xf>
    <xf numFmtId="0" fontId="17" fillId="4" borderId="26" xfId="0" applyFont="1" applyFill="1" applyBorder="1" applyAlignment="1" applyProtection="1">
      <alignment horizontal="left" vertical="center" wrapText="1" indent="1"/>
      <protection locked="0"/>
    </xf>
    <xf numFmtId="0" fontId="27" fillId="4" borderId="23" xfId="0" applyFont="1" applyFill="1" applyBorder="1" applyAlignment="1" applyProtection="1">
      <alignment horizontal="center" vertical="center" wrapTex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G1" zoomScale="62" zoomScaleNormal="62" workbookViewId="0">
      <selection activeCell="S10" sqref="S1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56" customWidth="1"/>
    <col min="5" max="5" width="10.5703125" style="22" customWidth="1"/>
    <col min="6" max="6" width="129.71093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40.7109375" style="1" customWidth="1"/>
    <col min="12" max="12" width="30.140625" style="1" customWidth="1"/>
    <col min="13" max="13" width="23.5703125" style="1" customWidth="1"/>
    <col min="14" max="14" width="35.5703125" style="6" customWidth="1"/>
    <col min="15" max="15" width="27.28515625" style="6" customWidth="1"/>
    <col min="16" max="16" width="16.855468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8.8554687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44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32</v>
      </c>
      <c r="H6" s="30" t="s">
        <v>25</v>
      </c>
      <c r="I6" s="31" t="s">
        <v>17</v>
      </c>
      <c r="J6" s="29" t="s">
        <v>18</v>
      </c>
      <c r="K6" s="29" t="s">
        <v>36</v>
      </c>
      <c r="L6" s="32" t="s">
        <v>19</v>
      </c>
      <c r="M6" s="33" t="s">
        <v>20</v>
      </c>
      <c r="N6" s="32" t="s">
        <v>21</v>
      </c>
      <c r="O6" s="29" t="s">
        <v>29</v>
      </c>
      <c r="P6" s="32" t="s">
        <v>22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97.5" customHeight="1" thickTop="1" x14ac:dyDescent="0.25">
      <c r="A7" s="36"/>
      <c r="B7" s="37">
        <v>1</v>
      </c>
      <c r="C7" s="38" t="s">
        <v>42</v>
      </c>
      <c r="D7" s="39">
        <v>5</v>
      </c>
      <c r="E7" s="40" t="s">
        <v>28</v>
      </c>
      <c r="F7" s="41" t="s">
        <v>55</v>
      </c>
      <c r="G7" s="158"/>
      <c r="H7" s="42" t="s">
        <v>33</v>
      </c>
      <c r="I7" s="43" t="s">
        <v>34</v>
      </c>
      <c r="J7" s="44" t="s">
        <v>35</v>
      </c>
      <c r="K7" s="45" t="s">
        <v>41</v>
      </c>
      <c r="L7" s="46"/>
      <c r="M7" s="47" t="s">
        <v>38</v>
      </c>
      <c r="N7" s="47" t="s">
        <v>39</v>
      </c>
      <c r="O7" s="48" t="s">
        <v>37</v>
      </c>
      <c r="P7" s="49">
        <f>D7*Q7</f>
        <v>23000</v>
      </c>
      <c r="Q7" s="50">
        <v>4600</v>
      </c>
      <c r="R7" s="165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 t="s">
        <v>45</v>
      </c>
      <c r="V7" s="54" t="s">
        <v>13</v>
      </c>
    </row>
    <row r="8" spans="1:22" ht="125.25" customHeight="1" x14ac:dyDescent="0.25">
      <c r="A8" s="36"/>
      <c r="B8" s="55">
        <v>2</v>
      </c>
      <c r="C8" s="56" t="s">
        <v>43</v>
      </c>
      <c r="D8" s="57">
        <v>2</v>
      </c>
      <c r="E8" s="58" t="s">
        <v>28</v>
      </c>
      <c r="F8" s="59" t="s">
        <v>57</v>
      </c>
      <c r="G8" s="159"/>
      <c r="H8" s="164"/>
      <c r="I8" s="60"/>
      <c r="J8" s="61"/>
      <c r="K8" s="60"/>
      <c r="L8" s="62" t="s">
        <v>47</v>
      </c>
      <c r="M8" s="63"/>
      <c r="N8" s="63"/>
      <c r="O8" s="64"/>
      <c r="P8" s="65">
        <f>D8*Q8</f>
        <v>70000</v>
      </c>
      <c r="Q8" s="66">
        <v>35000</v>
      </c>
      <c r="R8" s="166"/>
      <c r="S8" s="67">
        <f>D8*R8</f>
        <v>0</v>
      </c>
      <c r="T8" s="68" t="str">
        <f>IF(ISNUMBER(R8+R9), IF(R8+R9&gt;Q8,"NEVYHOVUJE","VYHOVUJE")," ")</f>
        <v>VYHOVUJE</v>
      </c>
      <c r="U8" s="69" t="s">
        <v>46</v>
      </c>
      <c r="V8" s="70" t="s">
        <v>12</v>
      </c>
    </row>
    <row r="9" spans="1:22" ht="93.75" customHeight="1" x14ac:dyDescent="0.25">
      <c r="A9" s="36"/>
      <c r="B9" s="71"/>
      <c r="C9" s="72"/>
      <c r="D9" s="73"/>
      <c r="E9" s="74"/>
      <c r="F9" s="75" t="s">
        <v>48</v>
      </c>
      <c r="G9" s="160"/>
      <c r="H9" s="76" t="s">
        <v>33</v>
      </c>
      <c r="I9" s="60"/>
      <c r="J9" s="61"/>
      <c r="K9" s="60"/>
      <c r="L9" s="77"/>
      <c r="M9" s="63"/>
      <c r="N9" s="63"/>
      <c r="O9" s="64"/>
      <c r="P9" s="78"/>
      <c r="Q9" s="79"/>
      <c r="R9" s="167"/>
      <c r="S9" s="80">
        <f>D8*R9</f>
        <v>0</v>
      </c>
      <c r="T9" s="81"/>
      <c r="U9" s="82"/>
      <c r="V9" s="83"/>
    </row>
    <row r="10" spans="1:22" ht="173.25" customHeight="1" thickBot="1" x14ac:dyDescent="0.3">
      <c r="A10" s="36"/>
      <c r="B10" s="84">
        <v>3</v>
      </c>
      <c r="C10" s="85" t="s">
        <v>49</v>
      </c>
      <c r="D10" s="86">
        <v>1</v>
      </c>
      <c r="E10" s="87" t="s">
        <v>28</v>
      </c>
      <c r="F10" s="88" t="s">
        <v>56</v>
      </c>
      <c r="G10" s="161"/>
      <c r="H10" s="89" t="s">
        <v>33</v>
      </c>
      <c r="I10" s="90"/>
      <c r="J10" s="91"/>
      <c r="K10" s="90"/>
      <c r="L10" s="92"/>
      <c r="M10" s="93"/>
      <c r="N10" s="93"/>
      <c r="O10" s="94"/>
      <c r="P10" s="95">
        <f>D10*Q10</f>
        <v>12500</v>
      </c>
      <c r="Q10" s="96">
        <v>12500</v>
      </c>
      <c r="R10" s="168"/>
      <c r="S10" s="97">
        <f>D10*R10</f>
        <v>0</v>
      </c>
      <c r="T10" s="98" t="str">
        <f t="shared" ref="T10" si="1">IF(ISNUMBER(R10), IF(R10&gt;Q10,"NEVYHOVUJE","VYHOVUJE")," ")</f>
        <v xml:space="preserve"> </v>
      </c>
      <c r="U10" s="99" t="s">
        <v>40</v>
      </c>
      <c r="V10" s="100" t="s">
        <v>11</v>
      </c>
    </row>
    <row r="11" spans="1:22" ht="93.75" customHeight="1" x14ac:dyDescent="0.25">
      <c r="A11" s="36"/>
      <c r="B11" s="101">
        <v>4</v>
      </c>
      <c r="C11" s="102" t="s">
        <v>50</v>
      </c>
      <c r="D11" s="103">
        <v>1</v>
      </c>
      <c r="E11" s="104" t="s">
        <v>28</v>
      </c>
      <c r="F11" s="105" t="s">
        <v>54</v>
      </c>
      <c r="G11" s="162"/>
      <c r="H11" s="106" t="s">
        <v>33</v>
      </c>
      <c r="I11" s="107" t="s">
        <v>34</v>
      </c>
      <c r="J11" s="108" t="s">
        <v>35</v>
      </c>
      <c r="K11" s="109" t="s">
        <v>51</v>
      </c>
      <c r="L11" s="110"/>
      <c r="M11" s="111" t="s">
        <v>38</v>
      </c>
      <c r="N11" s="111" t="s">
        <v>39</v>
      </c>
      <c r="O11" s="112" t="s">
        <v>37</v>
      </c>
      <c r="P11" s="113">
        <f>D11*Q11</f>
        <v>28500</v>
      </c>
      <c r="Q11" s="114">
        <v>28500</v>
      </c>
      <c r="R11" s="169"/>
      <c r="S11" s="115">
        <f>D11*R11</f>
        <v>0</v>
      </c>
      <c r="T11" s="116" t="str">
        <f>IF(ISNUMBER(R11+R12), IF(R11+R12&gt;Q11,"NEVYHOVUJE","VYHOVUJE")," ")</f>
        <v>VYHOVUJE</v>
      </c>
      <c r="U11" s="117" t="s">
        <v>52</v>
      </c>
      <c r="V11" s="118" t="s">
        <v>31</v>
      </c>
    </row>
    <row r="12" spans="1:22" ht="107.25" customHeight="1" thickBot="1" x14ac:dyDescent="0.3">
      <c r="A12" s="36"/>
      <c r="B12" s="119"/>
      <c r="C12" s="120"/>
      <c r="D12" s="121"/>
      <c r="E12" s="122"/>
      <c r="F12" s="123" t="s">
        <v>53</v>
      </c>
      <c r="G12" s="163"/>
      <c r="H12" s="124" t="s">
        <v>33</v>
      </c>
      <c r="I12" s="125"/>
      <c r="J12" s="126"/>
      <c r="K12" s="125"/>
      <c r="L12" s="127"/>
      <c r="M12" s="128"/>
      <c r="N12" s="128"/>
      <c r="O12" s="129"/>
      <c r="P12" s="130"/>
      <c r="Q12" s="131"/>
      <c r="R12" s="170"/>
      <c r="S12" s="132">
        <f>D11*R12</f>
        <v>0</v>
      </c>
      <c r="T12" s="133"/>
      <c r="U12" s="134"/>
      <c r="V12" s="135"/>
    </row>
    <row r="13" spans="1:22" ht="17.45" customHeight="1" thickTop="1" thickBot="1" x14ac:dyDescent="0.3"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</row>
    <row r="14" spans="1:22" ht="51.75" customHeight="1" thickTop="1" thickBot="1" x14ac:dyDescent="0.3">
      <c r="B14" s="136" t="s">
        <v>27</v>
      </c>
      <c r="C14" s="136"/>
      <c r="D14" s="136"/>
      <c r="E14" s="136"/>
      <c r="F14" s="136"/>
      <c r="G14" s="136"/>
      <c r="H14" s="137"/>
      <c r="I14" s="137"/>
      <c r="J14" s="138"/>
      <c r="K14" s="138"/>
      <c r="L14" s="27"/>
      <c r="M14" s="27"/>
      <c r="N14" s="27"/>
      <c r="O14" s="139"/>
      <c r="P14" s="139"/>
      <c r="Q14" s="140" t="s">
        <v>9</v>
      </c>
      <c r="R14" s="141" t="s">
        <v>10</v>
      </c>
      <c r="S14" s="142"/>
      <c r="T14" s="143"/>
      <c r="U14" s="144"/>
      <c r="V14" s="145"/>
    </row>
    <row r="15" spans="1:22" ht="50.45" customHeight="1" thickTop="1" thickBot="1" x14ac:dyDescent="0.3">
      <c r="B15" s="146" t="s">
        <v>26</v>
      </c>
      <c r="C15" s="146"/>
      <c r="D15" s="146"/>
      <c r="E15" s="146"/>
      <c r="F15" s="146"/>
      <c r="G15" s="146"/>
      <c r="H15" s="146"/>
      <c r="I15" s="147"/>
      <c r="L15" s="7"/>
      <c r="M15" s="7"/>
      <c r="N15" s="7"/>
      <c r="O15" s="148"/>
      <c r="P15" s="148"/>
      <c r="Q15" s="149">
        <f>SUM(P7:P12)</f>
        <v>134000</v>
      </c>
      <c r="R15" s="150">
        <f>SUM(S7:S12)</f>
        <v>0</v>
      </c>
      <c r="S15" s="151"/>
      <c r="T15" s="152"/>
    </row>
    <row r="16" spans="1:22" ht="15.75" thickTop="1" x14ac:dyDescent="0.25">
      <c r="B16" s="153" t="s">
        <v>30</v>
      </c>
      <c r="C16" s="153"/>
      <c r="D16" s="153"/>
      <c r="E16" s="153"/>
      <c r="F16" s="153"/>
      <c r="G16" s="153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54"/>
      <c r="C17" s="154"/>
      <c r="D17" s="154"/>
      <c r="E17" s="154"/>
      <c r="F17" s="154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54"/>
      <c r="C18" s="154"/>
      <c r="D18" s="154"/>
      <c r="E18" s="154"/>
      <c r="F18" s="154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54"/>
      <c r="C19" s="154"/>
      <c r="D19" s="154"/>
      <c r="E19" s="154"/>
      <c r="F19" s="154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38"/>
      <c r="D20" s="155"/>
      <c r="E20" s="138"/>
      <c r="F20" s="138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H21" s="157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38"/>
      <c r="D22" s="155"/>
      <c r="E22" s="138"/>
      <c r="F22" s="13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38"/>
      <c r="D23" s="155"/>
      <c r="E23" s="138"/>
      <c r="F23" s="13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38"/>
      <c r="D24" s="155"/>
      <c r="E24" s="138"/>
      <c r="F24" s="13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38"/>
      <c r="D25" s="155"/>
      <c r="E25" s="138"/>
      <c r="F25" s="13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38"/>
      <c r="D26" s="155"/>
      <c r="E26" s="138"/>
      <c r="F26" s="13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38"/>
      <c r="D27" s="155"/>
      <c r="E27" s="138"/>
      <c r="F27" s="13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38"/>
      <c r="D28" s="155"/>
      <c r="E28" s="138"/>
      <c r="F28" s="13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38"/>
      <c r="D29" s="155"/>
      <c r="E29" s="138"/>
      <c r="F29" s="13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38"/>
      <c r="D30" s="155"/>
      <c r="E30" s="138"/>
      <c r="F30" s="13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38"/>
      <c r="D31" s="155"/>
      <c r="E31" s="138"/>
      <c r="F31" s="13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38"/>
      <c r="D32" s="155"/>
      <c r="E32" s="138"/>
      <c r="F32" s="13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38"/>
      <c r="D33" s="155"/>
      <c r="E33" s="138"/>
      <c r="F33" s="13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38"/>
      <c r="D34" s="155"/>
      <c r="E34" s="138"/>
      <c r="F34" s="13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38"/>
      <c r="D35" s="155"/>
      <c r="E35" s="138"/>
      <c r="F35" s="13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38"/>
      <c r="D36" s="155"/>
      <c r="E36" s="138"/>
      <c r="F36" s="13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38"/>
      <c r="D37" s="155"/>
      <c r="E37" s="138"/>
      <c r="F37" s="13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38"/>
      <c r="D38" s="155"/>
      <c r="E38" s="138"/>
      <c r="F38" s="13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38"/>
      <c r="D39" s="155"/>
      <c r="E39" s="138"/>
      <c r="F39" s="13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38"/>
      <c r="D40" s="155"/>
      <c r="E40" s="138"/>
      <c r="F40" s="13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38"/>
      <c r="D41" s="155"/>
      <c r="E41" s="138"/>
      <c r="F41" s="13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38"/>
      <c r="D42" s="155"/>
      <c r="E42" s="138"/>
      <c r="F42" s="13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38"/>
      <c r="D43" s="155"/>
      <c r="E43" s="138"/>
      <c r="F43" s="13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38"/>
      <c r="D44" s="155"/>
      <c r="E44" s="138"/>
      <c r="F44" s="13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38"/>
      <c r="D45" s="155"/>
      <c r="E45" s="138"/>
      <c r="F45" s="13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38"/>
      <c r="D46" s="155"/>
      <c r="E46" s="138"/>
      <c r="F46" s="13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38"/>
      <c r="D47" s="155"/>
      <c r="E47" s="138"/>
      <c r="F47" s="13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38"/>
      <c r="D48" s="155"/>
      <c r="E48" s="138"/>
      <c r="F48" s="13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38"/>
      <c r="D49" s="155"/>
      <c r="E49" s="138"/>
      <c r="F49" s="13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38"/>
      <c r="D50" s="155"/>
      <c r="E50" s="138"/>
      <c r="F50" s="13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38"/>
      <c r="D51" s="155"/>
      <c r="E51" s="138"/>
      <c r="F51" s="13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38"/>
      <c r="D52" s="155"/>
      <c r="E52" s="138"/>
      <c r="F52" s="13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38"/>
      <c r="D53" s="155"/>
      <c r="E53" s="138"/>
      <c r="F53" s="13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38"/>
      <c r="D54" s="155"/>
      <c r="E54" s="138"/>
      <c r="F54" s="13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38"/>
      <c r="D55" s="155"/>
      <c r="E55" s="138"/>
      <c r="F55" s="13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38"/>
      <c r="D56" s="155"/>
      <c r="E56" s="138"/>
      <c r="F56" s="13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38"/>
      <c r="D57" s="155"/>
      <c r="E57" s="138"/>
      <c r="F57" s="13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38"/>
      <c r="D58" s="155"/>
      <c r="E58" s="138"/>
      <c r="F58" s="13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38"/>
      <c r="D59" s="155"/>
      <c r="E59" s="138"/>
      <c r="F59" s="13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38"/>
      <c r="D60" s="155"/>
      <c r="E60" s="138"/>
      <c r="F60" s="13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38"/>
      <c r="D61" s="155"/>
      <c r="E61" s="138"/>
      <c r="F61" s="13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38"/>
      <c r="D62" s="155"/>
      <c r="E62" s="138"/>
      <c r="F62" s="13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38"/>
      <c r="D63" s="155"/>
      <c r="E63" s="138"/>
      <c r="F63" s="13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38"/>
      <c r="D64" s="155"/>
      <c r="E64" s="138"/>
      <c r="F64" s="13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38"/>
      <c r="D65" s="155"/>
      <c r="E65" s="138"/>
      <c r="F65" s="13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38"/>
      <c r="D66" s="155"/>
      <c r="E66" s="138"/>
      <c r="F66" s="13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38"/>
      <c r="D67" s="155"/>
      <c r="E67" s="138"/>
      <c r="F67" s="13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38"/>
      <c r="D68" s="155"/>
      <c r="E68" s="138"/>
      <c r="F68" s="13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38"/>
      <c r="D69" s="155"/>
      <c r="E69" s="138"/>
      <c r="F69" s="13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38"/>
      <c r="D70" s="155"/>
      <c r="E70" s="138"/>
      <c r="F70" s="13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38"/>
      <c r="D71" s="155"/>
      <c r="E71" s="138"/>
      <c r="F71" s="13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38"/>
      <c r="D72" s="155"/>
      <c r="E72" s="138"/>
      <c r="F72" s="13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38"/>
      <c r="D73" s="155"/>
      <c r="E73" s="138"/>
      <c r="F73" s="13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38"/>
      <c r="D74" s="155"/>
      <c r="E74" s="138"/>
      <c r="F74" s="13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38"/>
      <c r="D75" s="155"/>
      <c r="E75" s="138"/>
      <c r="F75" s="13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38"/>
      <c r="D76" s="155"/>
      <c r="E76" s="138"/>
      <c r="F76" s="13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38"/>
      <c r="D77" s="155"/>
      <c r="E77" s="138"/>
      <c r="F77" s="13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38"/>
      <c r="D78" s="155"/>
      <c r="E78" s="138"/>
      <c r="F78" s="13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38"/>
      <c r="D79" s="155"/>
      <c r="E79" s="138"/>
      <c r="F79" s="13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38"/>
      <c r="D80" s="155"/>
      <c r="E80" s="138"/>
      <c r="F80" s="13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38"/>
      <c r="D81" s="155"/>
      <c r="E81" s="138"/>
      <c r="F81" s="13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38"/>
      <c r="D82" s="155"/>
      <c r="E82" s="138"/>
      <c r="F82" s="13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38"/>
      <c r="D83" s="155"/>
      <c r="E83" s="138"/>
      <c r="F83" s="13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38"/>
      <c r="D84" s="155"/>
      <c r="E84" s="138"/>
      <c r="F84" s="13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38"/>
      <c r="D85" s="155"/>
      <c r="E85" s="138"/>
      <c r="F85" s="13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38"/>
      <c r="D86" s="155"/>
      <c r="E86" s="138"/>
      <c r="F86" s="13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38"/>
      <c r="D87" s="155"/>
      <c r="E87" s="138"/>
      <c r="F87" s="13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38"/>
      <c r="D88" s="155"/>
      <c r="E88" s="138"/>
      <c r="F88" s="13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38"/>
      <c r="D89" s="155"/>
      <c r="E89" s="138"/>
      <c r="F89" s="13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38"/>
      <c r="D90" s="155"/>
      <c r="E90" s="138"/>
      <c r="F90" s="13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38"/>
      <c r="D91" s="155"/>
      <c r="E91" s="138"/>
      <c r="F91" s="13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38"/>
      <c r="D92" s="155"/>
      <c r="E92" s="138"/>
      <c r="F92" s="13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38"/>
      <c r="D93" s="155"/>
      <c r="E93" s="138"/>
      <c r="F93" s="13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38"/>
      <c r="D94" s="155"/>
      <c r="E94" s="138"/>
      <c r="F94" s="13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38"/>
      <c r="D95" s="155"/>
      <c r="E95" s="138"/>
      <c r="F95" s="13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38"/>
      <c r="D96" s="155"/>
      <c r="E96" s="138"/>
      <c r="F96" s="138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38"/>
      <c r="D97" s="155"/>
      <c r="E97" s="138"/>
      <c r="F97" s="138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38"/>
      <c r="D98" s="155"/>
      <c r="E98" s="138"/>
      <c r="F98" s="138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38"/>
      <c r="D99" s="155"/>
      <c r="E99" s="138"/>
      <c r="F99" s="138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38"/>
      <c r="D100" s="155"/>
      <c r="E100" s="138"/>
      <c r="F100" s="138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38"/>
      <c r="D101" s="155"/>
      <c r="E101" s="138"/>
      <c r="F101" s="138"/>
      <c r="G101" s="16"/>
      <c r="H101" s="16"/>
      <c r="I101" s="11"/>
      <c r="J101" s="11"/>
      <c r="K101" s="11"/>
      <c r="L101" s="11"/>
      <c r="M101" s="11"/>
      <c r="N101" s="17"/>
      <c r="O101" s="17"/>
      <c r="P101" s="17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</sheetData>
  <sheetProtection algorithmName="SHA-512" hashValue="cL0x00qgvxWELYchzV0PteqF/5pk2rbjsYC106LJHl7kQ8oDiDsQ1ZCYdWWm3ZG9GiGhyWrKO35G8QR8iJpmNA==" saltValue="Y84yBfRtD07Gys6covu87g==" spinCount="100000" sheet="1" objects="1" scenarios="1"/>
  <mergeCells count="39">
    <mergeCell ref="V11:V12"/>
    <mergeCell ref="T11:T12"/>
    <mergeCell ref="N11:N12"/>
    <mergeCell ref="O11:O12"/>
    <mergeCell ref="P11:P12"/>
    <mergeCell ref="Q11:Q12"/>
    <mergeCell ref="U11:U12"/>
    <mergeCell ref="J11:J12"/>
    <mergeCell ref="K11:K12"/>
    <mergeCell ref="L11:L12"/>
    <mergeCell ref="M11:M12"/>
    <mergeCell ref="B11:B12"/>
    <mergeCell ref="C11:C12"/>
    <mergeCell ref="D11:D12"/>
    <mergeCell ref="E11:E12"/>
    <mergeCell ref="I11:I12"/>
    <mergeCell ref="N7:N10"/>
    <mergeCell ref="O7:O10"/>
    <mergeCell ref="B8:B9"/>
    <mergeCell ref="C8:C9"/>
    <mergeCell ref="D8:D9"/>
    <mergeCell ref="E8:E9"/>
    <mergeCell ref="L8:L9"/>
    <mergeCell ref="P8:P9"/>
    <mergeCell ref="Q8:Q9"/>
    <mergeCell ref="T8:T9"/>
    <mergeCell ref="U8:U9"/>
    <mergeCell ref="V8:V9"/>
    <mergeCell ref="J7:J10"/>
    <mergeCell ref="K7:K10"/>
    <mergeCell ref="B16:G16"/>
    <mergeCell ref="R15:T15"/>
    <mergeCell ref="R14:T14"/>
    <mergeCell ref="B14:G14"/>
    <mergeCell ref="B15:H15"/>
    <mergeCell ref="M7:M10"/>
    <mergeCell ref="B1:D1"/>
    <mergeCell ref="G5:H5"/>
    <mergeCell ref="I7:I10"/>
  </mergeCells>
  <conditionalFormatting sqref="G7:H12 R7:R12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2">
    <cfRule type="notContainsBlanks" dxfId="2" priority="78">
      <formula>LEN(TRIM(G7))&gt;0</formula>
    </cfRule>
  </conditionalFormatting>
  <conditionalFormatting sqref="T7:T8 T10:T1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8 E10:E11" xr:uid="{349A6282-9232-40B5-B155-0C95E3B5B228}">
      <formula1>"ks,bal,sada,m,"</formula1>
    </dataValidation>
    <dataValidation type="list" allowBlank="1" showInputMessage="1" showErrorMessage="1" sqref="J7 J11" xr:uid="{3257789D-3A65-43A0-BEB4-13AE8EFB6D69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ignoredErrors>
    <ignoredError sqref="S9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2024-10-25T07:27:45Z</cp:lastPrinted>
  <dcterms:created xsi:type="dcterms:W3CDTF">2014-03-05T12:43:32Z</dcterms:created>
  <dcterms:modified xsi:type="dcterms:W3CDTF">2024-11-08T12:44:25Z</dcterms:modified>
</cp:coreProperties>
</file>